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0" yWindow="65236" windowWidth="14655" windowHeight="10545" tabRatio="489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<sst xmlns="http://schemas.openxmlformats.org/spreadsheetml/2006/main" count="7864" uniqueCount="842">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</sst>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K14" sqref="K14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2019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zoomScale="77" zoomScaleNormal="77" zoomScalePageLayoutView="0" workbookViewId="0" topLeftCell="A1">
      <pane xSplit="5" ySplit="15" topLeftCell="F1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S62" sqref="S62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147983.164</v>
      </c>
      <c r="G18" s="222">
        <f>SUM(G19,G20,G28,G32)</f>
        <v>128410.12399999998</v>
      </c>
      <c r="H18" s="222">
        <f>SUM(H19,H20,H28,H32)</f>
        <v>0</v>
      </c>
      <c r="I18" s="222">
        <f>SUM(I19,I20,I28,I32)</f>
        <v>19573.039999999997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100219.83699999998</v>
      </c>
      <c r="G20" s="224">
        <f>SUM(G21:G27)</f>
        <v>80646.79699999999</v>
      </c>
      <c r="H20" s="224">
        <f>SUM(H21:H27)</f>
        <v>0</v>
      </c>
      <c r="I20" s="224">
        <f>SUM(I21:I27)</f>
        <v>19573.039999999997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82982.40899999999</v>
      </c>
      <c r="G22" s="225">
        <v>80646.79699999999</v>
      </c>
      <c r="H22" s="225"/>
      <c r="I22" s="225">
        <v>2335.6119999999996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708.7020000000001</v>
      </c>
      <c r="G23" s="225"/>
      <c r="H23" s="225"/>
      <c r="I23" s="225">
        <v>708.7020000000001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11456.542999999998</v>
      </c>
      <c r="G24" s="225"/>
      <c r="H24" s="225"/>
      <c r="I24" s="225">
        <v>11456.542999999998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2337.664</v>
      </c>
      <c r="G25" s="225"/>
      <c r="H25" s="225"/>
      <c r="I25" s="225">
        <v>2337.664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2734.519</v>
      </c>
      <c r="G26" s="225"/>
      <c r="H26" s="225"/>
      <c r="I26" s="225">
        <v>2734.519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47763.327</v>
      </c>
      <c r="G28" s="224">
        <f>SUM(G29:G31)</f>
        <v>47763.327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47763.327</v>
      </c>
      <c r="G30" s="225">
        <v>47763.327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78220.85399999996</v>
      </c>
      <c r="G33" s="132"/>
      <c r="H33" s="228">
        <f>H34</f>
        <v>0</v>
      </c>
      <c r="I33" s="228">
        <f>I34+I35</f>
        <v>50421.86799999998</v>
      </c>
      <c r="J33" s="227">
        <f>J34+J35+J36</f>
        <v>27798.98599999998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50421.86799999998</v>
      </c>
      <c r="G34" s="132"/>
      <c r="H34" s="225"/>
      <c r="I34" s="225">
        <f>G18-G38-G65</f>
        <v>50421.86799999998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27798.98599999998</v>
      </c>
      <c r="G36" s="133"/>
      <c r="H36" s="133"/>
      <c r="I36" s="133"/>
      <c r="J36" s="229">
        <f>I34+I18-I38-I65</f>
        <v>27798.98599999998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142070.326</v>
      </c>
      <c r="G38" s="228">
        <f>SUM(G39,G45,G53,G56,G59)</f>
        <v>74635.667</v>
      </c>
      <c r="H38" s="228">
        <f>SUM(H39,H45,H53,H56,H59)</f>
        <v>0</v>
      </c>
      <c r="I38" s="228">
        <f>SUM(I39,I45,I53,I56,I59)</f>
        <v>39635.673</v>
      </c>
      <c r="J38" s="227">
        <f>SUM(J39,J45,J53,J56,J59)</f>
        <v>27798.986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101052.30300000001</v>
      </c>
      <c r="G39" s="224">
        <f>SUM(G40:G44)</f>
        <v>44911.222</v>
      </c>
      <c r="H39" s="224">
        <f>SUM(H40:H44)</f>
        <v>0</v>
      </c>
      <c r="I39" s="224">
        <f>SUM(I40:I44)</f>
        <v>28342.095</v>
      </c>
      <c r="J39" s="227">
        <f>SUM(J40:J44)</f>
        <v>27798.986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94605.21</v>
      </c>
      <c r="G41" s="225">
        <v>44545.421</v>
      </c>
      <c r="H41" s="225"/>
      <c r="I41" s="225">
        <v>23735.323</v>
      </c>
      <c r="J41" s="226">
        <v>26324.466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6081.292</v>
      </c>
      <c r="G42" s="225">
        <v>0</v>
      </c>
      <c r="H42" s="225"/>
      <c r="I42" s="225">
        <v>4606.772</v>
      </c>
      <c r="J42" s="226">
        <v>1474.5200000000002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365.80100000000004</v>
      </c>
      <c r="G43" s="225">
        <v>365.80100000000004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41018.023</v>
      </c>
      <c r="G45" s="224">
        <f>SUM(G46:G52)</f>
        <v>29724.445</v>
      </c>
      <c r="H45" s="224">
        <f>SUM(H46:H52)</f>
        <v>0</v>
      </c>
      <c r="I45" s="224">
        <f>SUM(I46:I52)</f>
        <v>11293.578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33154.229</v>
      </c>
      <c r="G47" s="225">
        <v>29724.445</v>
      </c>
      <c r="H47" s="225"/>
      <c r="I47" s="225">
        <v>3429.784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141.849</v>
      </c>
      <c r="G48" s="225"/>
      <c r="H48" s="225"/>
      <c r="I48" s="225">
        <v>141.849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3557.426</v>
      </c>
      <c r="G49" s="225"/>
      <c r="H49" s="225"/>
      <c r="I49" s="225">
        <v>3557.426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2930.3160000000003</v>
      </c>
      <c r="G50" s="225"/>
      <c r="H50" s="225"/>
      <c r="I50" s="225">
        <v>2930.3160000000003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1234.203</v>
      </c>
      <c r="G51" s="225"/>
      <c r="H51" s="225"/>
      <c r="I51" s="225">
        <v>1234.203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78220.85399999996</v>
      </c>
      <c r="G62" s="228">
        <f>SUM(G34:J34)</f>
        <v>50421.86799999998</v>
      </c>
      <c r="H62" s="228">
        <f>SUM(G35:J35)</f>
        <v>0</v>
      </c>
      <c r="I62" s="228">
        <f>SUM(G36:J36)</f>
        <v>27798.98599999998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5912.838</v>
      </c>
      <c r="G65" s="228">
        <f>SUM(G66:G67)</f>
        <v>3352.589</v>
      </c>
      <c r="H65" s="228">
        <f>SUM(H66:H67)</f>
        <v>0</v>
      </c>
      <c r="I65" s="228">
        <f>SUM(I66:I67)</f>
        <v>2560.249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5912.838</v>
      </c>
      <c r="G67" s="225">
        <v>3352.589</v>
      </c>
      <c r="H67" s="225">
        <v>0</v>
      </c>
      <c r="I67" s="225">
        <v>2560.249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-2.1827872842550278E-11</v>
      </c>
      <c r="G71" s="231">
        <f>G18-G38-G62-G63-G65+G69-G70</f>
        <v>0</v>
      </c>
      <c r="H71" s="231">
        <f>H18+H33-H38-H62-H63-H65+H69-H70</f>
        <v>0</v>
      </c>
      <c r="I71" s="231">
        <f>I18+I33-I38-I62-I63-I65+I69-I70</f>
        <v>0</v>
      </c>
      <c r="J71" s="232">
        <f>J18+J33-J38-J63-J65+J69-J70</f>
        <v>-2.1827872842550278E-11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20.553217222222223</v>
      </c>
      <c r="G73" s="222">
        <f>SUM(G74,G75,G83,G87)</f>
        <v>17.834739444444445</v>
      </c>
      <c r="H73" s="222">
        <f>SUM(H74,H75,H83,H87)</f>
        <v>0</v>
      </c>
      <c r="I73" s="222">
        <f>SUM(I74,I75,I83,I87)</f>
        <v>2.7184777777777773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13.919421805555555</v>
      </c>
      <c r="G75" s="224">
        <f>SUM(G76:G82)</f>
        <v>11.200944027777776</v>
      </c>
      <c r="H75" s="224">
        <f>SUM(H76:H82)</f>
        <v>0</v>
      </c>
      <c r="I75" s="224">
        <f>SUM(I76:I82)</f>
        <v>2.7184777777777773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11.525334583333333</v>
      </c>
      <c r="G77" s="225">
        <v>11.200944027777776</v>
      </c>
      <c r="H77" s="225">
        <v>0</v>
      </c>
      <c r="I77" s="225">
        <v>0.3243905555555555</v>
      </c>
      <c r="J77" s="225"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0.09843083333333334</v>
      </c>
      <c r="G78" s="225">
        <v>0</v>
      </c>
      <c r="H78" s="225">
        <v>0</v>
      </c>
      <c r="I78" s="225">
        <v>0.09843083333333334</v>
      </c>
      <c r="J78" s="225"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1.5911865277777772</v>
      </c>
      <c r="G79" s="225">
        <v>0</v>
      </c>
      <c r="H79" s="225">
        <v>0</v>
      </c>
      <c r="I79" s="225">
        <v>1.5911865277777772</v>
      </c>
      <c r="J79" s="225"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0.3246755555555556</v>
      </c>
      <c r="G80" s="225">
        <v>0</v>
      </c>
      <c r="H80" s="225">
        <v>0</v>
      </c>
      <c r="I80" s="225">
        <v>0.3246755555555556</v>
      </c>
      <c r="J80" s="225"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0.3797943055555555</v>
      </c>
      <c r="G81" s="225">
        <v>0</v>
      </c>
      <c r="H81" s="225">
        <v>0</v>
      </c>
      <c r="I81" s="225">
        <v>0.3797943055555555</v>
      </c>
      <c r="J81" s="225"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6.633795416666667</v>
      </c>
      <c r="G83" s="224">
        <f>SUM(G84:G86)</f>
        <v>6.633795416666667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6.633795416666667</v>
      </c>
      <c r="G85" s="225">
        <v>6.633795416666667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10.8640075</v>
      </c>
      <c r="G88" s="145"/>
      <c r="H88" s="228">
        <f>H89</f>
        <v>0</v>
      </c>
      <c r="I88" s="228">
        <f>I89+I90</f>
        <v>7.003037222222221</v>
      </c>
      <c r="J88" s="227">
        <f>J89+J90+J91</f>
        <v>3.8609702777777777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7.003037222222221</v>
      </c>
      <c r="G89" s="145"/>
      <c r="H89" s="225"/>
      <c r="I89" s="225">
        <f>G73-G93-G120</f>
        <v>7.003037222222221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3.8609702777777777</v>
      </c>
      <c r="G91" s="145"/>
      <c r="H91" s="145"/>
      <c r="I91" s="145"/>
      <c r="J91" s="226">
        <f>I89+I77+I78+I79+I80+I81-I93-I120</f>
        <v>3.8609702777777777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19.731989722222224</v>
      </c>
      <c r="G93" s="228">
        <f>SUM(G94,G100,G108,G111,G114)</f>
        <v>10.366064861111113</v>
      </c>
      <c r="H93" s="228">
        <f>SUM(H94,H100,H108,H111,H114)</f>
        <v>0</v>
      </c>
      <c r="I93" s="228">
        <f>SUM(I94,I100,I108,I111,I114)</f>
        <v>5.504954583333333</v>
      </c>
      <c r="J93" s="227">
        <f>SUM(J94,J100,J108,J111,J114)</f>
        <v>3.860970277777778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14.035042083333334</v>
      </c>
      <c r="G94" s="224">
        <f>SUM(G95:G99)</f>
        <v>6.237669722222223</v>
      </c>
      <c r="H94" s="224">
        <f>SUM(H95:H99)</f>
        <v>0</v>
      </c>
      <c r="I94" s="224">
        <f>SUM(I95:I99)</f>
        <v>3.9364020833333333</v>
      </c>
      <c r="J94" s="227">
        <f>SUM(J95:J99)</f>
        <v>3.860970277777778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13.1396125</v>
      </c>
      <c r="G96" s="225">
        <v>6.186864027777778</v>
      </c>
      <c r="H96" s="225">
        <v>0</v>
      </c>
      <c r="I96" s="225">
        <v>3.2965726388888887</v>
      </c>
      <c r="J96" s="225">
        <v>3.6561758333333336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0.844623888888889</v>
      </c>
      <c r="G97" s="225">
        <v>0</v>
      </c>
      <c r="H97" s="225">
        <v>0</v>
      </c>
      <c r="I97" s="225">
        <v>0.6398294444444445</v>
      </c>
      <c r="J97" s="225">
        <v>0.20479444444444447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0.050805694444444445</v>
      </c>
      <c r="G98" s="225">
        <v>0.050805694444444445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5.696947638888889</v>
      </c>
      <c r="G100" s="224">
        <f>SUM(G101:G107)</f>
        <v>4.128395138888889</v>
      </c>
      <c r="H100" s="224">
        <f>SUM(H101:H107)</f>
        <v>0</v>
      </c>
      <c r="I100" s="224">
        <f>SUM(I101:I107)</f>
        <v>1.5685525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4.604754027777778</v>
      </c>
      <c r="G102" s="225">
        <v>4.128395138888889</v>
      </c>
      <c r="H102" s="225">
        <v>0</v>
      </c>
      <c r="I102" s="225">
        <v>0.47635888888888894</v>
      </c>
      <c r="J102" s="225"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0.01970125</v>
      </c>
      <c r="G103" s="225">
        <v>0</v>
      </c>
      <c r="H103" s="225">
        <v>0</v>
      </c>
      <c r="I103" s="225">
        <v>0.01970125</v>
      </c>
      <c r="J103" s="225"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0.4940869444444444</v>
      </c>
      <c r="G104" s="225">
        <v>0</v>
      </c>
      <c r="H104" s="225">
        <v>0</v>
      </c>
      <c r="I104" s="225">
        <v>0.4940869444444444</v>
      </c>
      <c r="J104" s="225"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0.4069883333333334</v>
      </c>
      <c r="G105" s="225">
        <v>0</v>
      </c>
      <c r="H105" s="225">
        <v>0</v>
      </c>
      <c r="I105" s="225">
        <v>0.4069883333333334</v>
      </c>
      <c r="J105" s="225"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0.17141708333333333</v>
      </c>
      <c r="G106" s="225">
        <v>0</v>
      </c>
      <c r="H106" s="225">
        <v>0</v>
      </c>
      <c r="I106" s="225">
        <v>0.17141708333333333</v>
      </c>
      <c r="J106" s="225"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10.8640075</v>
      </c>
      <c r="G117" s="228">
        <f>SUM(G89:J89)</f>
        <v>7.003037222222221</v>
      </c>
      <c r="H117" s="228">
        <f>SUM(G90:J90)</f>
        <v>0</v>
      </c>
      <c r="I117" s="228">
        <f>SUM(G91:J91)</f>
        <v>3.8609702777777777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1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0.8212275</v>
      </c>
      <c r="G120" s="228">
        <f>SUM(G121:G122)</f>
        <v>0.4656373611111111</v>
      </c>
      <c r="H120" s="228">
        <f>SUM(H121:H122)</f>
        <v>0</v>
      </c>
      <c r="I120" s="228">
        <f>SUM(I121:I122)</f>
        <v>0.3555901388888889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1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1"/>
        <v>0.8212275</v>
      </c>
      <c r="G122" s="225">
        <v>0.4656373611111111</v>
      </c>
      <c r="H122" s="225">
        <v>0</v>
      </c>
      <c r="I122" s="225">
        <v>0.3555901388888889</v>
      </c>
      <c r="J122" s="225"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1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1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1"/>
        <v>-2.220446049250313E-15</v>
      </c>
      <c r="G126" s="234">
        <f>G73-G93-G117-G118-G120+G124-G125</f>
        <v>-2.220446049250313E-16</v>
      </c>
      <c r="H126" s="234">
        <f>H73+H88-H93-H117-H118-H120+H124-H125</f>
        <v>0</v>
      </c>
      <c r="I126" s="234">
        <f>I73+I88-I93-I117-I118-I120+I124-I125</f>
        <v>-1.5543122344752192E-15</v>
      </c>
      <c r="J126" s="235">
        <f>J73+J88-J93-J118-J120+J124-J125</f>
        <v>-4.440892098500626E-16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14.035042083333334</v>
      </c>
      <c r="G128" s="225">
        <f>G94</f>
        <v>6.237669722222223</v>
      </c>
      <c r="H128" s="225">
        <f>H94</f>
        <v>0</v>
      </c>
      <c r="I128" s="225">
        <f>I94</f>
        <v>3.9364020833333333</v>
      </c>
      <c r="J128" s="225">
        <f>J94</f>
        <v>3.860970277777778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17770.224056630002</v>
      </c>
      <c r="G131" s="237">
        <f>SUM(G132,G138,G141)</f>
        <v>7214.465568940001</v>
      </c>
      <c r="H131" s="237">
        <f>SUM(H132,H138,H141)</f>
        <v>0</v>
      </c>
      <c r="I131" s="237">
        <f>SUM(I132,I138,I141)</f>
        <v>8032.70153268</v>
      </c>
      <c r="J131" s="238">
        <f>SUM(J132,J138,J141)</f>
        <v>2523.05695501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17770.224056630002</v>
      </c>
      <c r="G132" s="228">
        <f>SUM(G133:G137)</f>
        <v>7214.465568940001</v>
      </c>
      <c r="H132" s="228">
        <f>SUM(H133:H137)</f>
        <v>0</v>
      </c>
      <c r="I132" s="228">
        <f>SUM(I133:I137)</f>
        <v>8032.70153268</v>
      </c>
      <c r="J132" s="227">
        <f>SUM(J133:J137)</f>
        <v>2523.05695501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16844.81858574</v>
      </c>
      <c r="G134" s="225">
        <v>7143.082418460001</v>
      </c>
      <c r="H134" s="225"/>
      <c r="I134" s="225">
        <v>7249.75216716</v>
      </c>
      <c r="J134" s="225">
        <v>2451.98400012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854.02232041</v>
      </c>
      <c r="G135" s="225"/>
      <c r="H135" s="225"/>
      <c r="I135" s="225">
        <v>782.94936552</v>
      </c>
      <c r="J135" s="226">
        <v>71.07295488999999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71.38315048</v>
      </c>
      <c r="G136" s="225">
        <v>71.38315048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72251.12378505201</v>
      </c>
      <c r="G145" s="224">
        <f>SUM(G146:G148)</f>
        <v>70217.55312569201</v>
      </c>
      <c r="H145" s="224">
        <f>SUM(H146:H148)</f>
        <v>0</v>
      </c>
      <c r="I145" s="224">
        <f>SUM(I146:I148)</f>
        <v>2033.57065936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72251.12378505201</v>
      </c>
      <c r="G147" s="225">
        <v>70217.55312569201</v>
      </c>
      <c r="H147" s="225"/>
      <c r="I147" s="225">
        <v>2033.57065936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158228.4437686209</v>
      </c>
      <c r="G150" s="221">
        <f>SUM(G151,G157,G160)</f>
        <v>65044.039562499995</v>
      </c>
      <c r="H150" s="221">
        <f>SUM(H151,H157,H160)</f>
        <v>0</v>
      </c>
      <c r="I150" s="221">
        <f>SUM(I151,I157,I160)</f>
        <v>69984.8510538509</v>
      </c>
      <c r="J150" s="223">
        <f>SUM(J151,J157,J160)</f>
        <v>23199.553152269993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158228.4437686209</v>
      </c>
      <c r="G151" s="228">
        <f>SUM(G152:G156)</f>
        <v>65044.039562499995</v>
      </c>
      <c r="H151" s="228">
        <f>SUM(H152:H156)</f>
        <v>0</v>
      </c>
      <c r="I151" s="228">
        <f>SUM(I152:I156)</f>
        <v>69984.8510538509</v>
      </c>
      <c r="J151" s="227">
        <f>SUM(J152:J156)</f>
        <v>23199.553152269993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146221.08945542088</v>
      </c>
      <c r="G153" s="225">
        <v>64508.966570029996</v>
      </c>
      <c r="H153" s="225"/>
      <c r="I153" s="225">
        <v>59213.92753273089</v>
      </c>
      <c r="J153" s="225">
        <v>22498.195352659994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11472.28132073</v>
      </c>
      <c r="G154" s="225"/>
      <c r="H154" s="225"/>
      <c r="I154" s="225">
        <v>10770.923521120001</v>
      </c>
      <c r="J154" s="225">
        <v>701.35779961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535.07299247</v>
      </c>
      <c r="G155" s="225">
        <v>535.07299247</v>
      </c>
      <c r="H155" s="225"/>
      <c r="I155" s="225"/>
      <c r="J155" s="225"/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72251.12378505201</v>
      </c>
      <c r="G164" s="228">
        <f>SUM(G165:G167)</f>
        <v>70217.55312569201</v>
      </c>
      <c r="H164" s="228">
        <f>SUM(H165:H167)</f>
        <v>0</v>
      </c>
      <c r="I164" s="228">
        <f>SUM(I165:I167)</f>
        <v>2033.57065936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72251.12378505201</v>
      </c>
      <c r="G166" s="225">
        <f>G147</f>
        <v>70217.55312569201</v>
      </c>
      <c r="H166" s="225">
        <f>H147</f>
        <v>0</v>
      </c>
      <c r="I166" s="225">
        <f>I147</f>
        <v>2033.57065936</v>
      </c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2021-01-19T04:23:45Z</cp:lastPrinted>
  <dcterms:created xsi:type="dcterms:W3CDTF">2009-01-25T23:42:29Z</dcterms:created>
  <dcterms:modified xsi:type="dcterms:W3CDTF">2021-02-11T09:57:19Z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